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<sst xmlns="http://schemas.openxmlformats.org/spreadsheetml/2006/main" count="42" uniqueCount="34">
  <si>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r>
      <t>5</t>
    </r>
    <r>
      <rPr>
        <sz val="12"/>
        <rFont val="Arial"/>
        <family val="2"/>
      </rPr>
      <t>L</t>
    </r>
    <r>
      <rPr>
        <sz val="8"/>
        <rFont val="Arial"/>
        <family val="2"/>
      </rPr>
      <t>x</t>
    </r>
  </si>
  <si>
    <t>TFT  = 5*∑fx =</t>
  </si>
  <si>
    <r>
      <t>R</t>
    </r>
    <r>
      <rPr>
        <b/>
        <sz val="8"/>
        <rFont val="Arial"/>
        <family val="2"/>
      </rPr>
      <t>0</t>
    </r>
    <r>
      <rPr>
        <b/>
        <sz val="9"/>
        <rFont val="Arial"/>
        <family val="2"/>
      </rPr>
      <t xml:space="preserve"> =</t>
    </r>
    <r>
      <rPr>
        <b/>
        <sz val="10"/>
        <rFont val="Arial"/>
        <family val="2"/>
      </rPr>
      <t>0,485</t>
    </r>
    <r>
      <rPr>
        <b/>
        <sz val="9"/>
        <rFont val="Arial"/>
        <family val="2"/>
      </rPr>
      <t xml:space="preserve">* </t>
    </r>
    <r>
      <rPr>
        <b/>
        <sz val="11"/>
        <rFont val="Arial"/>
        <family val="2"/>
      </rPr>
      <t>∑(</t>
    </r>
    <r>
      <rPr>
        <b/>
        <sz val="8"/>
        <rFont val="Arial"/>
        <family val="2"/>
      </rPr>
      <t>5</t>
    </r>
    <r>
      <rPr>
        <b/>
        <sz val="12"/>
        <rFont val="Arial"/>
        <family val="2"/>
      </rPr>
      <t>L</t>
    </r>
    <r>
      <rPr>
        <b/>
        <sz val="9"/>
        <rFont val="Arial"/>
        <family val="2"/>
      </rPr>
      <t>x/</t>
    </r>
    <r>
      <rPr>
        <b/>
        <sz val="12"/>
        <rFont val="Courier New"/>
        <family val="3"/>
      </rPr>
      <t>l</t>
    </r>
    <r>
      <rPr>
        <b/>
        <sz val="8"/>
        <rFont val="Arial"/>
        <family val="2"/>
      </rPr>
      <t>0</t>
    </r>
    <r>
      <rPr>
        <b/>
        <sz val="11"/>
        <rFont val="Arial"/>
        <family val="2"/>
      </rPr>
      <t>)*</t>
    </r>
    <r>
      <rPr>
        <b/>
        <sz val="12"/>
        <rFont val="Arial"/>
        <family val="2"/>
      </rPr>
      <t>f</t>
    </r>
    <r>
      <rPr>
        <b/>
        <sz val="9"/>
        <rFont val="Arial"/>
        <family val="2"/>
      </rPr>
      <t>x =</t>
    </r>
  </si>
  <si>
    <t>R = TFT * 0,485 =</t>
  </si>
  <si>
    <t xml:space="preserve">        Età 
  centrale (     )</t>
  </si>
  <si>
    <t>20-24</t>
  </si>
  <si>
    <t>25-29</t>
  </si>
  <si>
    <t>30-34</t>
  </si>
  <si>
    <t>35-39</t>
  </si>
  <si>
    <t>40-44</t>
  </si>
  <si>
    <t>45-49</t>
  </si>
  <si>
    <t>15-19</t>
  </si>
  <si>
    <t>Eta (x)</t>
  </si>
  <si>
    <t>Ampiezza
classe (a)</t>
  </si>
  <si>
    <t>TNT  = ∑nx*a =</t>
  </si>
  <si>
    <t>Nx</t>
  </si>
  <si>
    <t>Sx</t>
  </si>
  <si>
    <r>
      <t>s</t>
    </r>
    <r>
      <rPr>
        <sz val="9"/>
        <rFont val="Arial"/>
        <family val="0"/>
      </rPr>
      <t xml:space="preserve">x * </t>
    </r>
    <r>
      <rPr>
        <sz val="12"/>
        <rFont val="Arial"/>
        <family val="2"/>
      </rPr>
      <t>a</t>
    </r>
  </si>
  <si>
    <r>
      <t xml:space="preserve">       * sx* </t>
    </r>
    <r>
      <rPr>
        <sz val="11"/>
        <rFont val="Arial"/>
        <family val="2"/>
      </rPr>
      <t>a</t>
    </r>
  </si>
  <si>
    <t>Totale</t>
  </si>
  <si>
    <r>
      <t>FG = (</t>
    </r>
    <r>
      <rPr>
        <b/>
        <sz val="10"/>
        <rFont val="Arial"/>
        <family val="2"/>
      </rPr>
      <t>∑</t>
    </r>
    <r>
      <rPr>
        <b/>
        <sz val="9"/>
        <rFont val="Arial"/>
        <family val="2"/>
      </rPr>
      <t>Nx/</t>
    </r>
    <r>
      <rPr>
        <b/>
        <sz val="10"/>
        <rFont val="Arial"/>
        <family val="2"/>
      </rPr>
      <t>∑</t>
    </r>
    <r>
      <rPr>
        <b/>
        <sz val="9"/>
        <rFont val="Arial"/>
        <family val="2"/>
      </rPr>
      <t>Px)*1000 =</t>
    </r>
  </si>
  <si>
    <t xml:space="preserve">      Età centrale (     )</t>
  </si>
  <si>
    <r>
      <t xml:space="preserve"> (</t>
    </r>
    <r>
      <rPr>
        <sz val="8"/>
        <rFont val="Arial"/>
        <family val="2"/>
      </rPr>
      <t>5</t>
    </r>
    <r>
      <rPr>
        <sz val="12"/>
        <rFont val="Arial"/>
        <family val="2"/>
      </rPr>
      <t>L</t>
    </r>
    <r>
      <rPr>
        <sz val="8"/>
        <rFont val="Arial"/>
        <family val="2"/>
      </rPr>
      <t>x</t>
    </r>
    <r>
      <rPr>
        <sz val="9"/>
        <rFont val="Arial"/>
        <family val="2"/>
      </rPr>
      <t>/</t>
    </r>
    <r>
      <rPr>
        <sz val="12"/>
        <rFont val="Courier New"/>
        <family val="3"/>
      </rPr>
      <t>l</t>
    </r>
    <r>
      <rPr>
        <sz val="8"/>
        <rFont val="Arial"/>
        <family val="2"/>
      </rPr>
      <t>0</t>
    </r>
    <r>
      <rPr>
        <sz val="11"/>
        <rFont val="Arial"/>
        <family val="2"/>
      </rPr>
      <t>)</t>
    </r>
    <r>
      <rPr>
        <sz val="9"/>
        <rFont val="Arial"/>
        <family val="2"/>
      </rPr>
      <t xml:space="preserve"> * </t>
    </r>
    <r>
      <rPr>
        <sz val="12"/>
        <rFont val="Arial"/>
        <family val="2"/>
      </rPr>
      <t>f</t>
    </r>
    <r>
      <rPr>
        <sz val="9"/>
        <rFont val="Arial"/>
        <family val="2"/>
      </rPr>
      <t>x</t>
    </r>
    <r>
      <rPr>
        <sz val="8"/>
        <rFont val="Arial"/>
        <family val="2"/>
      </rPr>
      <t xml:space="preserve"> </t>
    </r>
  </si>
  <si>
    <t>età media al parto =∑    *sx/∑sx =</t>
  </si>
  <si>
    <t xml:space="preserve">       * sx</t>
  </si>
  <si>
    <t>Dx</t>
  </si>
  <si>
    <r>
      <t>f</t>
    </r>
    <r>
      <rPr>
        <sz val="9"/>
        <rFont val="Arial"/>
        <family val="2"/>
      </rPr>
      <t>x = Nx/Dx
(per 1000)</t>
    </r>
  </si>
  <si>
    <t>Esercizio 1</t>
  </si>
  <si>
    <t>Esercizio 2</t>
  </si>
  <si>
    <t>età media matrimonio =∑    sx*a/∑sx*a =</t>
  </si>
  <si>
    <t>14-17</t>
  </si>
  <si>
    <t>18-19</t>
  </si>
  <si>
    <t>45-54</t>
  </si>
  <si>
    <t>sx = Mx/Dx
(per 1000)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</si>
</sst>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#,##0.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8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8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165" fontId="3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4" fontId="15" fillId="0" borderId="0" xfId="0" applyNumberFormat="1" applyFont="1" applyBorder="1" applyAlignment="1">
      <alignment horizontal="right" vertical="top"/>
    </xf>
    <xf numFmtId="168" fontId="3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wrapText="1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65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6</xdr:row>
      <xdr:rowOff>219075</xdr:rowOff>
    </xdr:from>
    <xdr:to>
      <xdr:col>6</xdr:col>
      <xdr:colOff>695325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171575"/>
          <a:ext cx="123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28</xdr:row>
      <xdr:rowOff>247650</xdr:rowOff>
    </xdr:from>
    <xdr:to>
      <xdr:col>4</xdr:col>
      <xdr:colOff>647700</xdr:colOff>
      <xdr:row>28</xdr:row>
      <xdr:rowOff>447675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9530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workbookViewId="0" topLeftCell="A4">
      <selection activeCell="K21" sqref="K21"/>
    </sheetView>
  </sheetViews>
  <sheetFormatPr defaultColWidth="9.140625" defaultRowHeight="12.75"/>
  <cols>
    <col min="1" max="1" width="6.57421875" style="3" bestFit="1" customWidth="1"/>
    <col min="2" max="2" width="9.140625" style="3" customWidth="1"/>
    <col min="3" max="3" width="11.00390625" style="3" customWidth="1"/>
    <col min="4" max="4" width="13.421875" style="3" customWidth="1"/>
    <col min="5" max="5" width="10.8515625" style="3" customWidth="1"/>
    <col min="6" max="6" width="11.00390625" style="3" customWidth="1"/>
    <col min="7" max="7" width="12.57421875" style="3" customWidth="1"/>
    <col min="8" max="8" width="11.7109375" style="3" customWidth="1"/>
    <col min="9" max="16384" width="9.140625" style="3" customWidth="1"/>
  </cols>
  <sheetData>
    <row r="5" spans="1:6" ht="12">
      <c r="A5" s="14" t="s">
        <v>27</v>
      </c>
      <c r="E5" s="4"/>
      <c r="F5" s="4"/>
    </row>
    <row r="7" spans="1:13" ht="36">
      <c r="A7" s="11" t="s">
        <v>12</v>
      </c>
      <c r="B7" s="12" t="s">
        <v>16</v>
      </c>
      <c r="C7" s="12" t="s">
        <v>25</v>
      </c>
      <c r="D7" s="43" t="s">
        <v>33</v>
      </c>
      <c r="E7" s="19" t="s">
        <v>13</v>
      </c>
      <c r="F7" s="44" t="s">
        <v>17</v>
      </c>
      <c r="G7" s="10" t="s">
        <v>4</v>
      </c>
      <c r="H7" s="12" t="s">
        <v>18</v>
      </c>
      <c r="K7" s="31"/>
      <c r="L7" s="31"/>
      <c r="M7" s="31"/>
    </row>
    <row r="8" spans="1:13" ht="12">
      <c r="A8" s="3" t="s">
        <v>30</v>
      </c>
      <c r="B8" s="5">
        <v>33</v>
      </c>
      <c r="C8" s="7">
        <v>2689.6</v>
      </c>
      <c r="D8" s="45">
        <f>ROUND(B8*1000/C8,3)</f>
        <v>12.269</v>
      </c>
      <c r="E8" s="13">
        <v>4</v>
      </c>
      <c r="F8" s="29">
        <f>ROUND(D8*E8,3)</f>
        <v>49.076</v>
      </c>
      <c r="G8" s="39">
        <v>16</v>
      </c>
      <c r="H8" s="27">
        <f>ROUND(G8*F8,3)</f>
        <v>785.216</v>
      </c>
      <c r="K8" s="31"/>
      <c r="L8" s="31"/>
      <c r="M8" s="31"/>
    </row>
    <row r="9" spans="1:13" ht="12">
      <c r="A9" s="3" t="s">
        <v>31</v>
      </c>
      <c r="B9" s="5">
        <v>74</v>
      </c>
      <c r="C9" s="7">
        <v>1344.8</v>
      </c>
      <c r="D9" s="45">
        <f>ROUND(B9*1000/C9,3)</f>
        <v>55.027</v>
      </c>
      <c r="E9" s="13">
        <v>2</v>
      </c>
      <c r="F9" s="29">
        <f>ROUND(D9*E9,3)</f>
        <v>110.054</v>
      </c>
      <c r="G9" s="39">
        <v>19</v>
      </c>
      <c r="H9" s="27">
        <f>ROUND(G9*F9,3)</f>
        <v>2091.026</v>
      </c>
      <c r="K9" s="31"/>
      <c r="L9" s="31"/>
      <c r="M9" s="31"/>
    </row>
    <row r="10" spans="1:14" ht="12.75">
      <c r="A10" s="3" t="s">
        <v>5</v>
      </c>
      <c r="B10" s="5">
        <v>207</v>
      </c>
      <c r="C10" s="7">
        <v>3336</v>
      </c>
      <c r="D10" s="45">
        <f aca="true" t="shared" si="0" ref="D10:D15">ROUND(B10*1000/C10,3)</f>
        <v>62.05</v>
      </c>
      <c r="E10" s="13">
        <v>5</v>
      </c>
      <c r="F10" s="29">
        <f aca="true" t="shared" si="1" ref="F10:F15">ROUND(D10*E10,3)</f>
        <v>310.25</v>
      </c>
      <c r="G10" s="13">
        <v>22.5</v>
      </c>
      <c r="H10" s="27">
        <f aca="true" t="shared" si="2" ref="H10:H15">ROUND(G10*F10,3)</f>
        <v>6980.625</v>
      </c>
      <c r="J10" s="32"/>
      <c r="K10" s="31"/>
      <c r="L10" s="31"/>
      <c r="M10" s="31"/>
      <c r="N10" s="28"/>
    </row>
    <row r="11" spans="1:14" ht="12.75">
      <c r="A11" s="3" t="s">
        <v>6</v>
      </c>
      <c r="B11" s="5">
        <v>99</v>
      </c>
      <c r="C11" s="7">
        <v>3141</v>
      </c>
      <c r="D11" s="45">
        <f t="shared" si="0"/>
        <v>31.519</v>
      </c>
      <c r="E11" s="13">
        <v>5</v>
      </c>
      <c r="F11" s="29">
        <f t="shared" si="1"/>
        <v>157.595</v>
      </c>
      <c r="G11" s="13">
        <v>27.5</v>
      </c>
      <c r="H11" s="27">
        <f t="shared" si="2"/>
        <v>4333.863</v>
      </c>
      <c r="J11" s="32"/>
      <c r="K11" s="32"/>
      <c r="L11" s="31"/>
      <c r="M11" s="31"/>
      <c r="N11" s="28"/>
    </row>
    <row r="12" spans="1:14" ht="12.75">
      <c r="A12" s="3" t="s">
        <v>7</v>
      </c>
      <c r="B12" s="5">
        <v>25</v>
      </c>
      <c r="C12" s="7">
        <v>2825</v>
      </c>
      <c r="D12" s="45">
        <f t="shared" si="0"/>
        <v>8.85</v>
      </c>
      <c r="E12" s="13">
        <v>5</v>
      </c>
      <c r="F12" s="29">
        <f t="shared" si="1"/>
        <v>44.25</v>
      </c>
      <c r="G12" s="13">
        <v>32.5</v>
      </c>
      <c r="H12" s="27">
        <f t="shared" si="2"/>
        <v>1438.125</v>
      </c>
      <c r="J12" s="32"/>
      <c r="L12" s="31"/>
      <c r="M12" s="31"/>
      <c r="N12" s="28"/>
    </row>
    <row r="13" spans="1:14" ht="12.75">
      <c r="A13" s="3" t="s">
        <v>8</v>
      </c>
      <c r="B13" s="5">
        <v>8</v>
      </c>
      <c r="C13" s="7">
        <v>2505</v>
      </c>
      <c r="D13" s="45">
        <f t="shared" si="0"/>
        <v>3.194</v>
      </c>
      <c r="E13" s="13">
        <v>5</v>
      </c>
      <c r="F13" s="29">
        <f t="shared" si="1"/>
        <v>15.97</v>
      </c>
      <c r="G13" s="13">
        <v>37.5</v>
      </c>
      <c r="H13" s="27">
        <f t="shared" si="2"/>
        <v>598.875</v>
      </c>
      <c r="J13" s="32"/>
      <c r="L13" s="31"/>
      <c r="M13" s="31"/>
      <c r="N13" s="28"/>
    </row>
    <row r="14" spans="1:14" ht="12.75">
      <c r="A14" s="3" t="s">
        <v>9</v>
      </c>
      <c r="B14" s="5">
        <v>4</v>
      </c>
      <c r="C14" s="7">
        <v>2183</v>
      </c>
      <c r="D14" s="45">
        <f t="shared" si="0"/>
        <v>1.832</v>
      </c>
      <c r="E14" s="13">
        <v>5</v>
      </c>
      <c r="F14" s="29">
        <f t="shared" si="1"/>
        <v>9.16</v>
      </c>
      <c r="G14" s="13">
        <v>42.5</v>
      </c>
      <c r="H14" s="27">
        <f t="shared" si="2"/>
        <v>389.3</v>
      </c>
      <c r="J14" s="32"/>
      <c r="L14" s="31"/>
      <c r="M14" s="31"/>
      <c r="N14" s="28"/>
    </row>
    <row r="15" spans="1:14" ht="12.75">
      <c r="A15" s="3" t="s">
        <v>32</v>
      </c>
      <c r="B15" s="5">
        <v>3</v>
      </c>
      <c r="C15" s="7">
        <v>3582</v>
      </c>
      <c r="D15" s="45">
        <f t="shared" si="0"/>
        <v>0.838</v>
      </c>
      <c r="E15" s="13">
        <v>10</v>
      </c>
      <c r="F15" s="29">
        <f t="shared" si="1"/>
        <v>8.38</v>
      </c>
      <c r="G15" s="13">
        <v>50</v>
      </c>
      <c r="H15" s="27">
        <f t="shared" si="2"/>
        <v>419</v>
      </c>
      <c r="J15" s="32"/>
      <c r="L15" s="31"/>
      <c r="M15" s="33"/>
      <c r="N15" s="28"/>
    </row>
    <row r="16" spans="1:14" ht="12.75">
      <c r="A16" s="3" t="s">
        <v>19</v>
      </c>
      <c r="B16" s="5">
        <f>SUM(B8:B15)</f>
        <v>453</v>
      </c>
      <c r="C16" s="7">
        <f>SUM(C8:C15)</f>
        <v>21606.4</v>
      </c>
      <c r="D16" s="8"/>
      <c r="H16" s="27">
        <f>SUM(H8:H15)</f>
        <v>17036.03</v>
      </c>
      <c r="J16" s="32"/>
      <c r="L16" s="30"/>
      <c r="M16" s="31"/>
      <c r="N16" s="28"/>
    </row>
    <row r="17" spans="2:14" ht="12.75">
      <c r="B17" s="5"/>
      <c r="C17" s="7"/>
      <c r="D17" s="8"/>
      <c r="H17" s="27"/>
      <c r="J17" s="32"/>
      <c r="L17" s="30"/>
      <c r="M17" s="31"/>
      <c r="N17" s="28"/>
    </row>
    <row r="18" spans="2:14" ht="12.75">
      <c r="B18" s="5"/>
      <c r="C18" s="7"/>
      <c r="D18" s="8"/>
      <c r="H18" s="27"/>
      <c r="J18" s="32"/>
      <c r="L18" s="30"/>
      <c r="M18" s="31"/>
      <c r="N18" s="28"/>
    </row>
    <row r="19" spans="5:14" ht="12.75">
      <c r="E19" s="15" t="s">
        <v>14</v>
      </c>
      <c r="F19" s="14">
        <f>SUM(F8:F15)</f>
        <v>704.735</v>
      </c>
      <c r="L19" s="30"/>
      <c r="M19" s="31"/>
      <c r="N19" s="28"/>
    </row>
    <row r="20" spans="4:13" ht="12">
      <c r="D20" s="8"/>
      <c r="E20" s="7"/>
      <c r="L20" s="30"/>
      <c r="M20" s="31"/>
    </row>
    <row r="21" spans="4:13" ht="12">
      <c r="D21" s="15" t="s">
        <v>29</v>
      </c>
      <c r="G21" s="41">
        <f>+H16/F19</f>
        <v>24.17366811638417</v>
      </c>
      <c r="K21" s="32"/>
      <c r="L21" s="30"/>
      <c r="M21" s="33"/>
    </row>
    <row r="22" spans="11:13" ht="12">
      <c r="K22" s="32"/>
      <c r="L22" s="30"/>
      <c r="M22" s="31"/>
    </row>
    <row r="23" spans="11:13" ht="12">
      <c r="K23" s="32"/>
      <c r="L23" s="30"/>
      <c r="M23" s="31"/>
    </row>
    <row r="24" spans="11:13" ht="12">
      <c r="K24" s="32"/>
      <c r="L24" s="30"/>
      <c r="M24" s="31"/>
    </row>
    <row r="25" spans="11:13" ht="12">
      <c r="K25" s="32"/>
      <c r="L25" s="30"/>
      <c r="M25" s="31"/>
    </row>
    <row r="26" spans="11:13" ht="12">
      <c r="K26" s="32"/>
      <c r="L26" s="30"/>
      <c r="M26" s="31"/>
    </row>
    <row r="27" spans="1:13" ht="12">
      <c r="A27" s="14" t="s">
        <v>28</v>
      </c>
      <c r="K27" s="32"/>
      <c r="L27" s="30"/>
      <c r="M27" s="31"/>
    </row>
    <row r="28" spans="11:13" ht="12">
      <c r="K28" s="32"/>
      <c r="L28" s="30"/>
      <c r="M28" s="31"/>
    </row>
    <row r="29" spans="1:13" ht="36">
      <c r="A29" s="9" t="s">
        <v>12</v>
      </c>
      <c r="B29" s="12" t="s">
        <v>15</v>
      </c>
      <c r="C29" s="12" t="s">
        <v>25</v>
      </c>
      <c r="D29" s="40" t="s">
        <v>26</v>
      </c>
      <c r="E29" s="10" t="s">
        <v>21</v>
      </c>
      <c r="F29" s="12" t="s">
        <v>24</v>
      </c>
      <c r="G29" s="17" t="s">
        <v>0</v>
      </c>
      <c r="H29" s="20" t="s">
        <v>22</v>
      </c>
      <c r="K29" s="32"/>
      <c r="L29" s="30"/>
      <c r="M29" s="31"/>
    </row>
    <row r="30" spans="1:13" ht="12">
      <c r="A30" s="6" t="s">
        <v>11</v>
      </c>
      <c r="B30" s="5">
        <v>155</v>
      </c>
      <c r="C30" s="7">
        <v>3362</v>
      </c>
      <c r="D30" s="29">
        <f>ROUND(B30/C30*1000,3)</f>
        <v>46.104</v>
      </c>
      <c r="E30" s="13">
        <v>17.5</v>
      </c>
      <c r="F30" s="27">
        <f>ROUND(E30*D30,3)</f>
        <v>806.82</v>
      </c>
      <c r="G30" s="2">
        <v>475529</v>
      </c>
      <c r="H30" s="21">
        <f aca="true" t="shared" si="3" ref="H30:H36">ROUND(G30/100000*D30,3)</f>
        <v>219.238</v>
      </c>
      <c r="K30" s="32"/>
      <c r="L30" s="30"/>
      <c r="M30" s="33"/>
    </row>
    <row r="31" spans="1:13" ht="12">
      <c r="A31" s="6" t="s">
        <v>5</v>
      </c>
      <c r="B31" s="5">
        <v>454</v>
      </c>
      <c r="C31" s="7">
        <v>3336</v>
      </c>
      <c r="D31" s="29">
        <f aca="true" t="shared" si="4" ref="D31:D36">ROUND(B31/C31*1000,3)</f>
        <v>136.091</v>
      </c>
      <c r="E31" s="13">
        <v>22.5</v>
      </c>
      <c r="F31" s="27">
        <f aca="true" t="shared" si="5" ref="F31:F36">ROUND(E31*D31,3)</f>
        <v>3062.048</v>
      </c>
      <c r="G31" s="2">
        <v>473923</v>
      </c>
      <c r="H31" s="21">
        <f t="shared" si="3"/>
        <v>644.967</v>
      </c>
      <c r="K31" s="32"/>
      <c r="L31" s="30"/>
      <c r="M31" s="31"/>
    </row>
    <row r="32" spans="1:13" ht="12">
      <c r="A32" s="6" t="s">
        <v>6</v>
      </c>
      <c r="B32" s="5">
        <v>421</v>
      </c>
      <c r="C32" s="7">
        <v>3141</v>
      </c>
      <c r="D32" s="29">
        <f t="shared" si="4"/>
        <v>134.034</v>
      </c>
      <c r="E32" s="13">
        <v>27.5</v>
      </c>
      <c r="F32" s="27">
        <f t="shared" si="5"/>
        <v>3685.935</v>
      </c>
      <c r="G32" s="2">
        <v>471909</v>
      </c>
      <c r="H32" s="21">
        <f t="shared" si="3"/>
        <v>632.519</v>
      </c>
      <c r="K32" s="34"/>
      <c r="L32" s="26"/>
      <c r="M32" s="31"/>
    </row>
    <row r="33" spans="1:13" ht="12">
      <c r="A33" s="6" t="s">
        <v>7</v>
      </c>
      <c r="B33" s="5">
        <v>220</v>
      </c>
      <c r="C33" s="7">
        <v>2825</v>
      </c>
      <c r="D33" s="29">
        <f t="shared" si="4"/>
        <v>77.876</v>
      </c>
      <c r="E33" s="13">
        <v>32.5</v>
      </c>
      <c r="F33" s="27">
        <f t="shared" si="5"/>
        <v>2530.97</v>
      </c>
      <c r="G33" s="2">
        <v>469384</v>
      </c>
      <c r="H33" s="21">
        <f t="shared" si="3"/>
        <v>365.537</v>
      </c>
      <c r="K33" s="34"/>
      <c r="L33" s="26"/>
      <c r="M33" s="31"/>
    </row>
    <row r="34" spans="1:13" ht="12">
      <c r="A34" s="6" t="s">
        <v>8</v>
      </c>
      <c r="B34" s="5">
        <v>95</v>
      </c>
      <c r="C34" s="7">
        <v>2505</v>
      </c>
      <c r="D34" s="29">
        <f t="shared" si="4"/>
        <v>37.924</v>
      </c>
      <c r="E34" s="13">
        <v>37.5</v>
      </c>
      <c r="F34" s="27">
        <f t="shared" si="5"/>
        <v>1422.15</v>
      </c>
      <c r="G34" s="2">
        <v>466045</v>
      </c>
      <c r="H34" s="21">
        <f t="shared" si="3"/>
        <v>176.743</v>
      </c>
      <c r="K34" s="34"/>
      <c r="L34" s="26"/>
      <c r="M34" s="31"/>
    </row>
    <row r="35" spans="1:13" ht="12">
      <c r="A35" s="6" t="s">
        <v>9</v>
      </c>
      <c r="B35" s="5">
        <v>26</v>
      </c>
      <c r="C35" s="7">
        <v>2183</v>
      </c>
      <c r="D35" s="29">
        <f t="shared" si="4"/>
        <v>11.91</v>
      </c>
      <c r="E35" s="13">
        <v>42.5</v>
      </c>
      <c r="F35" s="27">
        <f t="shared" si="5"/>
        <v>506.175</v>
      </c>
      <c r="G35" s="2">
        <v>461402</v>
      </c>
      <c r="H35" s="21">
        <f t="shared" si="3"/>
        <v>54.953</v>
      </c>
      <c r="K35" s="34"/>
      <c r="L35" s="26"/>
      <c r="M35" s="33"/>
    </row>
    <row r="36" spans="1:13" ht="12">
      <c r="A36" s="8" t="s">
        <v>10</v>
      </c>
      <c r="B36" s="5">
        <v>4</v>
      </c>
      <c r="C36" s="7">
        <v>1791</v>
      </c>
      <c r="D36" s="29">
        <f t="shared" si="4"/>
        <v>2.233</v>
      </c>
      <c r="E36" s="13">
        <v>47.5</v>
      </c>
      <c r="F36" s="27">
        <f t="shared" si="5"/>
        <v>106.068</v>
      </c>
      <c r="G36" s="2">
        <v>454649</v>
      </c>
      <c r="H36" s="21">
        <f t="shared" si="3"/>
        <v>10.152</v>
      </c>
      <c r="K36" s="34"/>
      <c r="L36" s="26"/>
      <c r="M36" s="31"/>
    </row>
    <row r="37" spans="1:13" ht="12">
      <c r="A37" s="8" t="s">
        <v>19</v>
      </c>
      <c r="B37" s="5">
        <f>SUM(B30:B36)</f>
        <v>1375</v>
      </c>
      <c r="C37" s="7">
        <f>SUM(C30:C36)</f>
        <v>19143</v>
      </c>
      <c r="D37" s="29">
        <f>SUM(D30:D36)</f>
        <v>446.172</v>
      </c>
      <c r="E37" s="2"/>
      <c r="F37" s="27">
        <f>SUM(F30:F36)</f>
        <v>12120.165999999997</v>
      </c>
      <c r="K37" s="34"/>
      <c r="L37" s="26"/>
      <c r="M37" s="31"/>
    </row>
    <row r="38" spans="4:13" ht="12">
      <c r="D38" s="7"/>
      <c r="E38" s="29"/>
      <c r="F38" s="2"/>
      <c r="G38" s="21"/>
      <c r="K38" s="34"/>
      <c r="L38" s="26"/>
      <c r="M38" s="31"/>
    </row>
    <row r="39" spans="4:13" ht="12">
      <c r="D39" s="7"/>
      <c r="E39" s="29"/>
      <c r="F39" s="2"/>
      <c r="G39" s="21"/>
      <c r="K39" s="34"/>
      <c r="L39" s="26"/>
      <c r="M39" s="31"/>
    </row>
    <row r="40" spans="4:13" ht="12">
      <c r="D40" s="7"/>
      <c r="E40" s="29"/>
      <c r="F40" s="2"/>
      <c r="G40" s="21"/>
      <c r="K40" s="34"/>
      <c r="L40" s="26"/>
      <c r="M40" s="31"/>
    </row>
    <row r="41" spans="2:13" ht="12.75">
      <c r="B41" s="36" t="s">
        <v>20</v>
      </c>
      <c r="D41" s="42">
        <f>B37/C37*1000</f>
        <v>71.82782218043148</v>
      </c>
      <c r="F41" s="2"/>
      <c r="G41" s="21"/>
      <c r="K41" s="34"/>
      <c r="L41" s="26"/>
      <c r="M41" s="31"/>
    </row>
    <row r="42" spans="2:13" ht="12">
      <c r="B42" s="18"/>
      <c r="C42" s="5"/>
      <c r="D42" s="1"/>
      <c r="K42" s="34"/>
      <c r="L42" s="26"/>
      <c r="M42" s="31"/>
    </row>
    <row r="43" spans="2:13" ht="12">
      <c r="B43" s="37" t="s">
        <v>1</v>
      </c>
      <c r="D43" s="22">
        <f>SUM(D30:D36)*5</f>
        <v>2230.86</v>
      </c>
      <c r="K43" s="34"/>
      <c r="L43" s="26"/>
      <c r="M43" s="33"/>
    </row>
    <row r="44" spans="2:13" ht="12.75">
      <c r="B44" s="23"/>
      <c r="C44"/>
      <c r="D44" s="1"/>
      <c r="K44" s="34"/>
      <c r="L44" s="26"/>
      <c r="M44" s="31"/>
    </row>
    <row r="45" spans="2:13" ht="12">
      <c r="B45" s="15" t="s">
        <v>23</v>
      </c>
      <c r="E45" s="41">
        <f>F37/D37</f>
        <v>27.164783984651653</v>
      </c>
      <c r="K45" s="34"/>
      <c r="L45" s="26"/>
      <c r="M45" s="31"/>
    </row>
    <row r="46" spans="11:13" ht="12">
      <c r="K46" s="34"/>
      <c r="L46" s="26"/>
      <c r="M46" s="31"/>
    </row>
    <row r="47" spans="2:13" ht="12">
      <c r="B47" s="37" t="s">
        <v>3</v>
      </c>
      <c r="C47" s="37"/>
      <c r="D47" s="24">
        <f>+D43*0.485</f>
        <v>1081.9671</v>
      </c>
      <c r="K47" s="34"/>
      <c r="L47" s="26"/>
      <c r="M47" s="31"/>
    </row>
    <row r="48" spans="2:13" ht="12.75">
      <c r="B48"/>
      <c r="C48"/>
      <c r="D48" s="1"/>
      <c r="K48" s="34"/>
      <c r="L48" s="26"/>
      <c r="M48" s="31"/>
    </row>
    <row r="49" spans="1:13" ht="16.5">
      <c r="A49" s="38" t="s">
        <v>2</v>
      </c>
      <c r="B49" s="38"/>
      <c r="D49" s="25">
        <f>SUM(H30:H36)*0.485</f>
        <v>1020.4928649999999</v>
      </c>
      <c r="K49" s="34"/>
      <c r="L49" s="26"/>
      <c r="M49" s="31"/>
    </row>
    <row r="50" spans="2:13" ht="12">
      <c r="B50" s="16"/>
      <c r="K50" s="34"/>
      <c r="L50" s="26"/>
      <c r="M50" s="33"/>
    </row>
    <row r="51" spans="2:13" ht="12">
      <c r="B51" s="16"/>
      <c r="K51" s="34"/>
      <c r="L51" s="26"/>
      <c r="M51" s="31"/>
    </row>
    <row r="52" spans="11:13" ht="12">
      <c r="K52" s="34"/>
      <c r="L52" s="26"/>
      <c r="M52" s="31"/>
    </row>
    <row r="53" spans="11:13" ht="12">
      <c r="K53" s="34"/>
      <c r="L53" s="26"/>
      <c r="M53" s="31"/>
    </row>
    <row r="54" spans="11:13" ht="12">
      <c r="K54" s="34"/>
      <c r="L54" s="26"/>
      <c r="M54" s="31"/>
    </row>
    <row r="55" spans="11:13" ht="12">
      <c r="K55" s="34"/>
      <c r="L55" s="26"/>
      <c r="M55" s="33"/>
    </row>
    <row r="56" spans="11:13" ht="12">
      <c r="K56" s="35"/>
      <c r="L56" s="26"/>
      <c r="M56" s="31"/>
    </row>
    <row r="57" spans="11:13" ht="12">
      <c r="K57" s="31"/>
      <c r="L57" s="31"/>
      <c r="M57" s="31"/>
    </row>
    <row r="58" spans="11:13" ht="12">
      <c r="K58" s="31"/>
      <c r="L58" s="31"/>
      <c r="M58" s="31"/>
    </row>
  </sheetData>
  <printOptions/>
  <pageMargins left="0.75" right="0.75" top="1" bottom="1" header="0.5" footer="0.5"/>
  <pageSetup horizontalDpi="600" verticalDpi="600" orientation="portrait" paperSize="9" r:id="rId7"/>
  <headerFooter alignWithMargins="0">
    <oddHeader>&amp;C&amp;F</oddHeader>
  </headerFooter>
  <drawing r:id="rId6"/>
  <legacyDrawing r:id="rId5"/>
  <oleObjects>
    <oleObject progId="Equation.3" shapeId="488628" r:id="rId1"/>
    <oleObject progId="Equation.3" shapeId="555919" r:id="rId2"/>
    <oleObject progId="Equation.3" shapeId="584917" r:id="rId3"/>
    <oleObject progId="Equation.3" shapeId="59370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I20" sqref="I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</dc:creator>
  <cp:keywords/>
  <dc:description/>
  <cp:lastModifiedBy>Administrator</cp:lastModifiedBy>
  <cp:lastPrinted>2007-11-26T08:19:33Z</cp:lastPrinted>
  <dcterms:created xsi:type="dcterms:W3CDTF">2005-11-08T11:04:32Z</dcterms:created>
  <dcterms:modified xsi:type="dcterms:W3CDTF">2008-11-28T07:40:05Z</dcterms:modified>
  <cp:category/>
  <cp:version/>
  <cp:contentType/>
  <cp:contentStatus/>
</cp:coreProperties>
</file>